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476" windowWidth="21840" windowHeight="13720" activeTab="1"/>
  </bookViews>
  <sheets>
    <sheet name="Shoreline" sheetId="1" r:id="rId1"/>
    <sheet name="Raingarden" sheetId="2" r:id="rId2"/>
  </sheets>
  <definedNames/>
  <calcPr fullCalcOnLoad="1"/>
</workbook>
</file>

<file path=xl/sharedStrings.xml><?xml version="1.0" encoding="utf-8"?>
<sst xmlns="http://schemas.openxmlformats.org/spreadsheetml/2006/main" count="73" uniqueCount="62">
  <si>
    <t>24" wooden stakes</t>
  </si>
  <si>
    <t>Percentage of upland area where mulch will be used (0-100)</t>
  </si>
  <si>
    <t>Shredded wood mulch (Cubic Yards)</t>
  </si>
  <si>
    <t>Herbicide</t>
  </si>
  <si>
    <t>Fence Ties (100/bag)-1 bag per 25 posts</t>
  </si>
  <si>
    <t>Biostakes (1 box of  500 stakes per 2000 SF)</t>
  </si>
  <si>
    <t>Total cost</t>
  </si>
  <si>
    <t>Enter other required materials (and prices):</t>
  </si>
  <si>
    <t>Please enter the following information (if it does not apply enter 0):</t>
  </si>
  <si>
    <t>Note: enter 0 if you are not planting emergent vegetation, enter 2 if you are only planting in the biologs, enter width if you are planting on the lake/creek bottom</t>
  </si>
  <si>
    <t>Area of raingarden (square feet)</t>
  </si>
  <si>
    <t>Note: enter 0 if you cannot calculate the area</t>
  </si>
  <si>
    <t>Depth (inches)</t>
  </si>
  <si>
    <t>Is your soil clayey?</t>
  </si>
  <si>
    <t>Note: enter 0 if soil is not clayey, and 1 if soil is clayey</t>
  </si>
  <si>
    <t>Percentage of area to be planted with shrubs</t>
  </si>
  <si>
    <t>Percentage of area to be planted with plugs</t>
  </si>
  <si>
    <t>Area</t>
  </si>
  <si>
    <t>Herbicide ($100/1000 SF)</t>
  </si>
  <si>
    <t>Excavation</t>
  </si>
  <si>
    <t>Note: enter 0 if equipment rental/contractor is not needed, enter estimate from contactor if needed</t>
  </si>
  <si>
    <t>N/A</t>
  </si>
  <si>
    <t>Soil Amendment</t>
  </si>
  <si>
    <t>Average length (feet)</t>
  </si>
  <si>
    <t>Average width (feet)</t>
  </si>
  <si>
    <r>
      <t xml:space="preserve">Shoreline Calculator                                                                                      </t>
    </r>
    <r>
      <rPr>
        <sz val="10"/>
        <rFont val="Arial"/>
        <family val="0"/>
      </rPr>
      <t>(for Raingarden Calculator, click tab at bottom of the page)</t>
    </r>
  </si>
  <si>
    <r>
      <t>Raingarden Calculator</t>
    </r>
    <r>
      <rPr>
        <sz val="10"/>
        <rFont val="Arial"/>
        <family val="0"/>
      </rPr>
      <t xml:space="preserve"> (for Shoreline Calculator, click tab at bottom of the page)</t>
    </r>
  </si>
  <si>
    <t>Cost/unit</t>
  </si>
  <si>
    <t>Plugs</t>
  </si>
  <si>
    <t>Shrubs</t>
  </si>
  <si>
    <t xml:space="preserve"> </t>
  </si>
  <si>
    <t>5' Fence Posts (1 every 5 ft of shore)</t>
  </si>
  <si>
    <t>Fence (4' by 50')</t>
  </si>
  <si>
    <t>Total</t>
  </si>
  <si>
    <t>Width of Aquatic Zone (feet)</t>
  </si>
  <si>
    <t>Length of Aquatic Zone (feet)</t>
  </si>
  <si>
    <t>The following information should be calculated automatically:</t>
  </si>
  <si>
    <t>Number of trees to be planted</t>
  </si>
  <si>
    <t>Length of Transitional Zone (feet)</t>
  </si>
  <si>
    <t>Width of Transitional Zone (feet)</t>
  </si>
  <si>
    <t>Length of Upland Zone (feet)</t>
  </si>
  <si>
    <t>Width of Upland Zone (feet)</t>
  </si>
  <si>
    <t>Area to be planted with shrubs (square feet)</t>
  </si>
  <si>
    <t>Number of trees</t>
  </si>
  <si>
    <t>Will you use biologs? (if yes, enter 1, if no, enter 0)</t>
  </si>
  <si>
    <t>Measure the vertical drop from bottom of lake/creek to top of bank (inches)</t>
  </si>
  <si>
    <t>Number of "Coconut Fiber Erosion Control Blanket" rolls needed (6.5' by 108')</t>
  </si>
  <si>
    <t>Number of "Straw Erosion Control Blanket" rolls needed (6.5' by 108')</t>
  </si>
  <si>
    <t>Number of "Salamander Erosion Control Blanket" rolls needed (6.5' by 164')</t>
  </si>
  <si>
    <t>Note: instal in moderate slopes where mulch will not be used</t>
  </si>
  <si>
    <t>Note: install in slopes steeper than 1:1</t>
  </si>
  <si>
    <t>Note: install in slopes steeper than 3:1</t>
  </si>
  <si>
    <t>Emergent plugs</t>
  </si>
  <si>
    <t>Emergent pots</t>
  </si>
  <si>
    <t>Transitional plugs</t>
  </si>
  <si>
    <t>Upland plugs</t>
  </si>
  <si>
    <t>16" biologs</t>
  </si>
  <si>
    <t>12" biologs</t>
  </si>
  <si>
    <t>"Coconut Fiber Erosion Control Blanket" rolls needed (6.5' by 108')</t>
  </si>
  <si>
    <t>"Straw Erosion Control Blanket" rolls needed (6.5' by 108')</t>
  </si>
  <si>
    <t>"Salamander Erosion Control Blanket" rolls needed (6.5' by 164')</t>
  </si>
  <si>
    <t>48"*2"*2" wooden stakes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</si>
</sst>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wrapText="1"/>
    </xf>
    <xf numFmtId="164" fontId="0" fillId="0" borderId="0" xfId="0" applyNumberForma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/>
    </xf>
    <xf numFmtId="0" fontId="0" fillId="0" borderId="6" xfId="0" applyFill="1" applyBorder="1" applyAlignment="1">
      <alignment/>
    </xf>
    <xf numFmtId="1" fontId="0" fillId="0" borderId="5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" fontId="0" fillId="0" borderId="9" xfId="0" applyNumberFormat="1" applyFill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1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/>
    </xf>
    <xf numFmtId="1" fontId="2" fillId="0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11.421875" defaultRowHeight="15" customHeight="1"/>
  <cols>
    <col min="1" max="1" width="64.7109375" style="7" customWidth="1"/>
    <col min="2" max="2" width="8.8515625" style="0" customWidth="1"/>
    <col min="3" max="3" width="10.7109375" style="0" customWidth="1"/>
    <col min="4" max="4" width="10.28125" style="0" customWidth="1"/>
    <col min="5" max="5" width="8.8515625" style="0" customWidth="1"/>
    <col min="6" max="6" width="11.7109375" style="0" customWidth="1"/>
    <col min="7" max="11" width="8.8515625" style="0" customWidth="1"/>
    <col min="12" max="12" width="23.421875" style="0" customWidth="1"/>
    <col min="13" max="16384" width="8.8515625" style="0" customWidth="1"/>
  </cols>
  <sheetData>
    <row r="1" spans="1:4" ht="27">
      <c r="A1" s="54" t="s">
        <v>25</v>
      </c>
      <c r="B1" s="10"/>
      <c r="C1" s="10"/>
      <c r="D1" s="10"/>
    </row>
    <row r="2" spans="1:4" ht="15" customHeight="1">
      <c r="A2" s="9"/>
      <c r="B2" s="10"/>
      <c r="C2" s="10"/>
      <c r="D2" s="10"/>
    </row>
    <row r="3" spans="1:4" ht="15" customHeight="1">
      <c r="A3" s="12" t="s">
        <v>8</v>
      </c>
      <c r="B3" s="10"/>
      <c r="C3" s="10"/>
      <c r="D3" s="10"/>
    </row>
    <row r="4" spans="1:9" ht="15" customHeight="1" thickBot="1">
      <c r="A4" s="6"/>
      <c r="B4" s="1" t="s">
        <v>30</v>
      </c>
      <c r="C4" s="1"/>
      <c r="D4" s="1"/>
      <c r="E4" s="1"/>
      <c r="F4" s="1"/>
      <c r="G4" s="1"/>
      <c r="H4" s="1"/>
      <c r="I4" s="1"/>
    </row>
    <row r="5" spans="1:9" ht="15" customHeight="1">
      <c r="A5" s="16" t="s">
        <v>35</v>
      </c>
      <c r="B5" s="17">
        <v>0</v>
      </c>
      <c r="C5" s="1"/>
      <c r="D5" s="1"/>
      <c r="E5" s="1"/>
      <c r="F5" s="1"/>
      <c r="G5" s="1"/>
      <c r="H5" s="1"/>
      <c r="I5" s="1"/>
    </row>
    <row r="6" spans="1:9" ht="15" customHeight="1">
      <c r="A6" s="18" t="s">
        <v>34</v>
      </c>
      <c r="B6" s="19">
        <v>0</v>
      </c>
      <c r="C6" s="1" t="s">
        <v>9</v>
      </c>
      <c r="D6" s="1"/>
      <c r="E6" s="1"/>
      <c r="F6" s="1"/>
      <c r="G6" s="1"/>
      <c r="H6" s="1"/>
      <c r="I6" s="1"/>
    </row>
    <row r="7" spans="1:9" ht="15" customHeight="1">
      <c r="A7" s="18" t="s">
        <v>38</v>
      </c>
      <c r="B7" s="19">
        <v>0</v>
      </c>
      <c r="C7" s="1"/>
      <c r="D7" s="1"/>
      <c r="E7" s="1"/>
      <c r="F7" s="1"/>
      <c r="G7" s="1"/>
      <c r="H7" s="1"/>
      <c r="I7" s="1"/>
    </row>
    <row r="8" spans="1:9" ht="15" customHeight="1">
      <c r="A8" s="18" t="s">
        <v>39</v>
      </c>
      <c r="B8" s="19">
        <v>0</v>
      </c>
      <c r="C8" s="1"/>
      <c r="D8" s="1"/>
      <c r="E8" s="1"/>
      <c r="F8" s="1"/>
      <c r="G8" s="1"/>
      <c r="H8" s="1"/>
      <c r="I8" s="1"/>
    </row>
    <row r="9" spans="1:9" ht="15" customHeight="1">
      <c r="A9" s="18" t="s">
        <v>40</v>
      </c>
      <c r="B9" s="19">
        <v>0</v>
      </c>
      <c r="C9" s="1"/>
      <c r="D9" s="1"/>
      <c r="E9" s="1"/>
      <c r="F9" s="1"/>
      <c r="G9" s="1"/>
      <c r="H9" s="1"/>
      <c r="I9" s="1"/>
    </row>
    <row r="10" spans="1:9" ht="15" customHeight="1">
      <c r="A10" s="18" t="s">
        <v>41</v>
      </c>
      <c r="B10" s="19">
        <v>0</v>
      </c>
      <c r="C10" s="1"/>
      <c r="D10" s="1"/>
      <c r="E10" s="1"/>
      <c r="F10" s="1"/>
      <c r="G10" s="1"/>
      <c r="H10" s="1"/>
      <c r="I10" s="1"/>
    </row>
    <row r="11" spans="1:9" ht="15" customHeight="1">
      <c r="A11" s="18" t="s">
        <v>42</v>
      </c>
      <c r="B11" s="19">
        <v>0</v>
      </c>
      <c r="C11" s="1"/>
      <c r="D11" s="1"/>
      <c r="E11" s="1"/>
      <c r="F11" s="1"/>
      <c r="G11" s="1"/>
      <c r="H11" s="1"/>
      <c r="I11" s="1"/>
    </row>
    <row r="12" spans="1:9" ht="15" customHeight="1">
      <c r="A12" s="18" t="s">
        <v>37</v>
      </c>
      <c r="B12" s="19">
        <v>0</v>
      </c>
      <c r="C12" s="1"/>
      <c r="D12" s="1"/>
      <c r="E12" s="1"/>
      <c r="F12" s="1"/>
      <c r="G12" s="1"/>
      <c r="H12" s="1"/>
      <c r="I12" s="1"/>
    </row>
    <row r="13" spans="1:9" ht="15" customHeight="1">
      <c r="A13" s="18" t="s">
        <v>44</v>
      </c>
      <c r="B13" s="19">
        <v>0</v>
      </c>
      <c r="C13" s="1"/>
      <c r="D13" s="1"/>
      <c r="E13" s="1"/>
      <c r="F13" s="1"/>
      <c r="G13" s="1"/>
      <c r="H13" s="1"/>
      <c r="I13" s="1"/>
    </row>
    <row r="14" spans="1:9" ht="15" customHeight="1">
      <c r="A14" s="18" t="s">
        <v>45</v>
      </c>
      <c r="B14" s="19">
        <v>0</v>
      </c>
      <c r="C14" s="1"/>
      <c r="D14" s="1"/>
      <c r="E14" s="1"/>
      <c r="F14" s="1"/>
      <c r="G14" s="1"/>
      <c r="H14" s="1"/>
      <c r="I14" s="1"/>
    </row>
    <row r="15" spans="1:9" ht="15" customHeight="1">
      <c r="A15" s="18" t="s">
        <v>46</v>
      </c>
      <c r="B15" s="19">
        <v>0</v>
      </c>
      <c r="C15" s="1" t="s">
        <v>51</v>
      </c>
      <c r="D15" s="1"/>
      <c r="E15" s="1"/>
      <c r="F15" s="1"/>
      <c r="G15" s="1"/>
      <c r="H15" s="1"/>
      <c r="I15" s="1"/>
    </row>
    <row r="16" spans="1:9" ht="15" customHeight="1">
      <c r="A16" s="18" t="s">
        <v>47</v>
      </c>
      <c r="B16" s="19">
        <v>0</v>
      </c>
      <c r="C16" s="1" t="s">
        <v>49</v>
      </c>
      <c r="D16" s="1"/>
      <c r="E16" s="1"/>
      <c r="F16" s="1"/>
      <c r="G16" s="1"/>
      <c r="H16" s="1"/>
      <c r="I16" s="1"/>
    </row>
    <row r="17" spans="1:9" ht="15" customHeight="1">
      <c r="A17" s="18" t="s">
        <v>48</v>
      </c>
      <c r="B17" s="19">
        <v>0</v>
      </c>
      <c r="C17" s="1" t="s">
        <v>50</v>
      </c>
      <c r="D17" s="1"/>
      <c r="E17" s="1"/>
      <c r="F17" s="1"/>
      <c r="G17" s="1"/>
      <c r="H17" s="1"/>
      <c r="I17" s="1"/>
    </row>
    <row r="18" spans="1:9" ht="15" customHeight="1" thickBot="1">
      <c r="A18" s="25" t="s">
        <v>1</v>
      </c>
      <c r="B18" s="24">
        <v>0</v>
      </c>
      <c r="C18" s="1"/>
      <c r="D18" s="1"/>
      <c r="E18" s="1"/>
      <c r="F18" s="1"/>
      <c r="G18" s="1"/>
      <c r="H18" s="1"/>
      <c r="I18" s="1"/>
    </row>
    <row r="19" spans="1:9" ht="15" customHeight="1">
      <c r="A19" s="8"/>
      <c r="B19" s="1"/>
      <c r="C19" s="1"/>
      <c r="D19" s="1"/>
      <c r="E19" s="1"/>
      <c r="F19" s="1"/>
      <c r="G19" s="1"/>
      <c r="H19" s="1"/>
      <c r="I19" s="1"/>
    </row>
    <row r="20" spans="1:9" ht="15" customHeight="1">
      <c r="A20" s="13" t="s">
        <v>36</v>
      </c>
      <c r="B20" s="1"/>
      <c r="C20" s="1"/>
      <c r="D20" s="1"/>
      <c r="E20" s="1"/>
      <c r="F20" s="1"/>
      <c r="G20" s="1"/>
      <c r="H20" s="1"/>
      <c r="I20" s="1"/>
    </row>
    <row r="21" spans="1:9" ht="15" customHeight="1" thickBot="1">
      <c r="A21" s="8"/>
      <c r="B21" s="1"/>
      <c r="C21" s="1" t="s">
        <v>27</v>
      </c>
      <c r="D21" s="1" t="s">
        <v>6</v>
      </c>
      <c r="E21" s="1"/>
      <c r="F21" s="1"/>
      <c r="G21" s="1"/>
      <c r="H21" s="1"/>
      <c r="I21" s="1"/>
    </row>
    <row r="22" spans="1:9" ht="15" customHeight="1">
      <c r="A22" s="36" t="s">
        <v>52</v>
      </c>
      <c r="B22" s="27">
        <f>(B29+B30)*7.5/1.5</f>
        <v>0</v>
      </c>
      <c r="C22" s="31">
        <v>1.5</v>
      </c>
      <c r="D22" s="31">
        <f>B22*C22</f>
        <v>0</v>
      </c>
      <c r="E22" s="1"/>
      <c r="F22" s="1"/>
      <c r="G22" s="1"/>
      <c r="H22" s="1"/>
      <c r="I22" s="1"/>
    </row>
    <row r="23" spans="1:9" ht="15" customHeight="1">
      <c r="A23" s="37" t="s">
        <v>53</v>
      </c>
      <c r="B23" s="28">
        <f>B5*(B6)*0.29</f>
        <v>0</v>
      </c>
      <c r="C23" s="32">
        <v>6</v>
      </c>
      <c r="D23" s="32">
        <f aca="true" t="shared" si="0" ref="D23:D40">B23*C23</f>
        <v>0</v>
      </c>
      <c r="E23" s="1"/>
      <c r="F23" s="1"/>
      <c r="G23" s="1"/>
      <c r="H23" s="1"/>
      <c r="I23" s="1"/>
    </row>
    <row r="24" spans="1:9" ht="15" customHeight="1">
      <c r="A24" s="37" t="s">
        <v>54</v>
      </c>
      <c r="B24" s="28">
        <f>(B8*B7)*0.51</f>
        <v>0</v>
      </c>
      <c r="C24" s="32">
        <v>1.5</v>
      </c>
      <c r="D24" s="32">
        <f t="shared" si="0"/>
        <v>0</v>
      </c>
      <c r="E24" s="1"/>
      <c r="F24" s="1"/>
      <c r="G24" s="1"/>
      <c r="H24" s="1"/>
      <c r="I24" s="1"/>
    </row>
    <row r="25" spans="1:9" ht="15" customHeight="1">
      <c r="A25" s="37" t="s">
        <v>55</v>
      </c>
      <c r="B25" s="28">
        <f>((B9*B10)-B11)*0.51</f>
        <v>0</v>
      </c>
      <c r="C25" s="32">
        <v>1.5</v>
      </c>
      <c r="D25" s="32">
        <f t="shared" si="0"/>
        <v>0</v>
      </c>
      <c r="E25" s="1"/>
      <c r="F25" s="1"/>
      <c r="G25" s="1"/>
      <c r="H25" s="1"/>
      <c r="I25" s="1"/>
    </row>
    <row r="26" spans="1:9" ht="15" customHeight="1">
      <c r="A26" s="37" t="s">
        <v>29</v>
      </c>
      <c r="B26" s="28">
        <f>B11*0.042</f>
        <v>0</v>
      </c>
      <c r="C26" s="32">
        <v>20</v>
      </c>
      <c r="D26" s="32">
        <f t="shared" si="0"/>
        <v>0</v>
      </c>
      <c r="E26" s="1"/>
      <c r="F26" s="1"/>
      <c r="G26" s="1"/>
      <c r="H26" s="1"/>
      <c r="I26" s="1"/>
    </row>
    <row r="27" spans="1:9" ht="15" customHeight="1">
      <c r="A27" s="37" t="s">
        <v>43</v>
      </c>
      <c r="B27" s="28">
        <f>B12</f>
        <v>0</v>
      </c>
      <c r="C27" s="32">
        <v>60</v>
      </c>
      <c r="D27" s="32">
        <f t="shared" si="0"/>
        <v>0</v>
      </c>
      <c r="E27" s="1"/>
      <c r="F27" s="1"/>
      <c r="G27" s="1"/>
      <c r="H27" s="1"/>
      <c r="I27" s="1"/>
    </row>
    <row r="28" spans="1:9" ht="15" customHeight="1">
      <c r="A28" s="38" t="s">
        <v>2</v>
      </c>
      <c r="B28" s="29">
        <f>(B18/100)*(B9*B10)*(3/12)/27</f>
        <v>0</v>
      </c>
      <c r="C28" s="32">
        <v>30</v>
      </c>
      <c r="D28" s="32">
        <f t="shared" si="0"/>
        <v>0</v>
      </c>
      <c r="E28" s="1"/>
      <c r="F28" s="1"/>
      <c r="G28" s="1"/>
      <c r="H28" s="1"/>
      <c r="I28" s="1"/>
    </row>
    <row r="29" spans="1:9" ht="15" customHeight="1">
      <c r="A29" s="37" t="s">
        <v>56</v>
      </c>
      <c r="B29" s="28">
        <f>IF(B14&gt;16,B5/7.5,0)</f>
        <v>0</v>
      </c>
      <c r="C29" s="32">
        <v>100</v>
      </c>
      <c r="D29" s="32">
        <f t="shared" si="0"/>
        <v>0</v>
      </c>
      <c r="E29" s="1"/>
      <c r="F29" s="1"/>
      <c r="G29" s="1"/>
      <c r="H29" s="1"/>
      <c r="I29" s="1"/>
    </row>
    <row r="30" spans="1:9" ht="15" customHeight="1">
      <c r="A30" s="37" t="s">
        <v>57</v>
      </c>
      <c r="B30" s="28">
        <f>IF(B14&lt;=16,B5/7.5,0)</f>
        <v>0</v>
      </c>
      <c r="C30" s="32">
        <v>60</v>
      </c>
      <c r="D30" s="32">
        <f t="shared" si="0"/>
        <v>0</v>
      </c>
      <c r="E30" s="1"/>
      <c r="F30" s="1"/>
      <c r="G30" s="1"/>
      <c r="H30" s="1"/>
      <c r="I30" s="1"/>
    </row>
    <row r="31" spans="1:9" ht="15" customHeight="1">
      <c r="A31" s="37" t="s">
        <v>5</v>
      </c>
      <c r="B31" s="29">
        <f>IF(B7*B8+B9*B10&gt;2000,(B7*B8+B9*B10)/2000,1)</f>
        <v>1</v>
      </c>
      <c r="C31" s="32">
        <v>90</v>
      </c>
      <c r="D31" s="32">
        <f t="shared" si="0"/>
        <v>90</v>
      </c>
      <c r="E31" s="1"/>
      <c r="F31" s="1"/>
      <c r="G31" s="1"/>
      <c r="H31" s="1"/>
      <c r="I31" s="1"/>
    </row>
    <row r="32" spans="1:9" ht="15" customHeight="1">
      <c r="A32" s="37" t="s">
        <v>61</v>
      </c>
      <c r="B32" s="28">
        <f>(B29+B30)*6</f>
        <v>0</v>
      </c>
      <c r="C32" s="32">
        <v>2</v>
      </c>
      <c r="D32" s="32">
        <f t="shared" si="0"/>
        <v>0</v>
      </c>
      <c r="E32" s="1"/>
      <c r="F32" s="1"/>
      <c r="G32" s="1"/>
      <c r="H32" s="1"/>
      <c r="I32" s="1"/>
    </row>
    <row r="33" spans="1:9" ht="15" customHeight="1">
      <c r="A33" s="37" t="s">
        <v>0</v>
      </c>
      <c r="B33" s="28">
        <f>10*B16+20*B17</f>
        <v>0</v>
      </c>
      <c r="C33" s="32">
        <v>1</v>
      </c>
      <c r="D33" s="32">
        <f t="shared" si="0"/>
        <v>0</v>
      </c>
      <c r="E33" s="1"/>
      <c r="F33" s="1"/>
      <c r="G33" s="1"/>
      <c r="H33" s="1"/>
      <c r="I33" s="1"/>
    </row>
    <row r="34" spans="1:9" ht="15" customHeight="1">
      <c r="A34" s="37" t="s">
        <v>58</v>
      </c>
      <c r="B34" s="28">
        <f>B15</f>
        <v>0</v>
      </c>
      <c r="C34" s="32">
        <v>120</v>
      </c>
      <c r="D34" s="32">
        <f t="shared" si="0"/>
        <v>0</v>
      </c>
      <c r="E34" s="1"/>
      <c r="F34" s="1"/>
      <c r="G34" s="1"/>
      <c r="H34" s="1"/>
      <c r="I34" s="1"/>
    </row>
    <row r="35" spans="1:9" ht="15" customHeight="1">
      <c r="A35" s="37" t="s">
        <v>59</v>
      </c>
      <c r="B35" s="28">
        <f>B16</f>
        <v>0</v>
      </c>
      <c r="C35" s="32">
        <v>40</v>
      </c>
      <c r="D35" s="32">
        <f t="shared" si="0"/>
        <v>0</v>
      </c>
      <c r="E35" s="1"/>
      <c r="F35" s="1"/>
      <c r="G35" s="1"/>
      <c r="H35" s="1"/>
      <c r="I35" s="1"/>
    </row>
    <row r="36" spans="1:9" ht="15" customHeight="1">
      <c r="A36" s="37" t="s">
        <v>60</v>
      </c>
      <c r="B36" s="28">
        <f>B17</f>
        <v>0</v>
      </c>
      <c r="C36" s="32">
        <f>150</f>
        <v>150</v>
      </c>
      <c r="D36" s="32">
        <f t="shared" si="0"/>
        <v>0</v>
      </c>
      <c r="E36" s="1"/>
      <c r="F36" s="1"/>
      <c r="G36" s="1"/>
      <c r="H36" s="1"/>
      <c r="I36" s="1"/>
    </row>
    <row r="37" spans="1:9" ht="15" customHeight="1">
      <c r="A37" s="37" t="s">
        <v>3</v>
      </c>
      <c r="B37" s="28">
        <f>(B7*B8+B9*B10)/1000</f>
        <v>0</v>
      </c>
      <c r="C37" s="32">
        <v>100</v>
      </c>
      <c r="D37" s="32">
        <f t="shared" si="0"/>
        <v>0</v>
      </c>
      <c r="E37" s="1"/>
      <c r="F37" s="1"/>
      <c r="G37" s="1"/>
      <c r="H37" s="1"/>
      <c r="I37" s="1"/>
    </row>
    <row r="38" spans="1:9" ht="15" customHeight="1">
      <c r="A38" s="39" t="s">
        <v>31</v>
      </c>
      <c r="B38" s="28">
        <f>((B5+B6*2)/5)</f>
        <v>0</v>
      </c>
      <c r="C38" s="32">
        <v>3</v>
      </c>
      <c r="D38" s="32">
        <f t="shared" si="0"/>
        <v>0</v>
      </c>
      <c r="E38" s="1"/>
      <c r="F38" s="1"/>
      <c r="G38" s="1"/>
      <c r="H38" s="1"/>
      <c r="I38" s="1"/>
    </row>
    <row r="39" spans="1:9" ht="15" customHeight="1">
      <c r="A39" s="39" t="s">
        <v>32</v>
      </c>
      <c r="B39" s="28">
        <f>(B5+B6*2)/50</f>
        <v>0</v>
      </c>
      <c r="C39" s="32">
        <v>20</v>
      </c>
      <c r="D39" s="32">
        <f t="shared" si="0"/>
        <v>0</v>
      </c>
      <c r="E39" s="1"/>
      <c r="F39" s="1"/>
      <c r="G39" s="1"/>
      <c r="H39" s="1"/>
      <c r="I39" s="1"/>
    </row>
    <row r="40" spans="1:9" ht="15" customHeight="1" thickBot="1">
      <c r="A40" s="40" t="s">
        <v>4</v>
      </c>
      <c r="B40" s="30">
        <f>B38/25</f>
        <v>0</v>
      </c>
      <c r="C40" s="33">
        <v>4</v>
      </c>
      <c r="D40" s="33">
        <f t="shared" si="0"/>
        <v>0</v>
      </c>
      <c r="E40" s="1"/>
      <c r="F40" s="1"/>
      <c r="G40" s="1"/>
      <c r="H40" s="1"/>
      <c r="I40" s="1"/>
    </row>
    <row r="41" spans="1:9" ht="15" customHeight="1">
      <c r="A41" s="6"/>
      <c r="B41" s="1"/>
      <c r="C41" s="1"/>
      <c r="D41" s="1"/>
      <c r="E41" s="1"/>
      <c r="F41" s="1"/>
      <c r="G41" s="1"/>
      <c r="H41" s="1"/>
      <c r="I41" s="1"/>
    </row>
    <row r="42" spans="1:9" ht="15" customHeight="1">
      <c r="A42" s="15" t="s">
        <v>7</v>
      </c>
      <c r="B42" s="1"/>
      <c r="C42" s="1"/>
      <c r="D42" s="1"/>
      <c r="E42" s="1"/>
      <c r="F42" s="1"/>
      <c r="G42" s="1"/>
      <c r="H42" s="1"/>
      <c r="I42" s="1"/>
    </row>
    <row r="43" spans="1:9" ht="15" customHeight="1" thickBot="1">
      <c r="A43" s="3"/>
      <c r="B43" s="3"/>
      <c r="C43" s="3"/>
      <c r="D43" s="3"/>
      <c r="E43" s="3"/>
      <c r="F43" s="3"/>
      <c r="G43" s="3"/>
      <c r="H43" s="3"/>
      <c r="I43" s="2"/>
    </row>
    <row r="44" spans="1:9" ht="15" customHeight="1">
      <c r="A44" s="41"/>
      <c r="B44" s="41"/>
      <c r="C44" s="41"/>
      <c r="D44" s="41"/>
      <c r="E44" s="3"/>
      <c r="F44" s="3"/>
      <c r="G44" s="3"/>
      <c r="H44" s="3"/>
      <c r="I44" s="2"/>
    </row>
    <row r="45" spans="1:4" ht="15" customHeight="1">
      <c r="A45" s="42"/>
      <c r="B45" s="44"/>
      <c r="C45" s="44"/>
      <c r="D45" s="44"/>
    </row>
    <row r="46" spans="1:4" ht="15" customHeight="1">
      <c r="A46" s="42"/>
      <c r="B46" s="44"/>
      <c r="C46" s="44"/>
      <c r="D46" s="44"/>
    </row>
    <row r="47" spans="1:4" ht="15" customHeight="1" thickBot="1">
      <c r="A47" s="43"/>
      <c r="B47" s="45"/>
      <c r="C47" s="45"/>
      <c r="D47" s="45"/>
    </row>
    <row r="48" ht="15" customHeight="1" thickBot="1"/>
    <row r="49" spans="3:4" ht="15" customHeight="1" thickBot="1">
      <c r="C49" s="47" t="s">
        <v>33</v>
      </c>
      <c r="D49" s="46">
        <f>SUM(D22:D47)</f>
        <v>90</v>
      </c>
    </row>
  </sheetData>
  <printOptions/>
  <pageMargins left="0.25" right="0.52" top="0.28" bottom="0.5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7.421875" style="0" customWidth="1"/>
    <col min="2" max="16384" width="8.8515625" style="0" customWidth="1"/>
  </cols>
  <sheetData>
    <row r="1" ht="21.75" customHeight="1">
      <c r="A1" s="55" t="s">
        <v>26</v>
      </c>
    </row>
    <row r="2" spans="1:4" ht="12">
      <c r="A2" s="12" t="s">
        <v>8</v>
      </c>
      <c r="B2" s="10"/>
      <c r="C2" s="10"/>
      <c r="D2" s="10"/>
    </row>
    <row r="3" spans="1:4" ht="12.75" thickBot="1">
      <c r="A3" s="6"/>
      <c r="B3" s="1" t="s">
        <v>30</v>
      </c>
      <c r="C3" s="1"/>
      <c r="D3" s="1"/>
    </row>
    <row r="4" spans="1:4" ht="12">
      <c r="A4" s="16" t="s">
        <v>23</v>
      </c>
      <c r="B4" s="17">
        <v>0</v>
      </c>
      <c r="C4" s="1"/>
      <c r="D4" s="1"/>
    </row>
    <row r="5" spans="1:4" ht="12">
      <c r="A5" s="18" t="s">
        <v>24</v>
      </c>
      <c r="B5" s="19">
        <v>0</v>
      </c>
      <c r="C5" s="1" t="s">
        <v>30</v>
      </c>
      <c r="D5" s="1"/>
    </row>
    <row r="6" spans="1:21" ht="12">
      <c r="A6" s="18" t="s">
        <v>12</v>
      </c>
      <c r="B6" s="20">
        <v>0</v>
      </c>
      <c r="L6" s="4"/>
      <c r="M6" s="4"/>
      <c r="N6" s="4"/>
      <c r="O6" s="4"/>
      <c r="P6" s="14"/>
      <c r="Q6" s="14"/>
      <c r="R6" s="14"/>
      <c r="S6" s="14"/>
      <c r="T6" s="14"/>
      <c r="U6" s="14"/>
    </row>
    <row r="7" spans="1:21" ht="12">
      <c r="A7" s="18" t="s">
        <v>10</v>
      </c>
      <c r="B7" s="19">
        <v>0</v>
      </c>
      <c r="C7" s="1" t="s">
        <v>11</v>
      </c>
      <c r="D7" s="1"/>
      <c r="L7" s="5"/>
      <c r="M7" s="4"/>
      <c r="N7" s="4"/>
      <c r="O7" s="3"/>
      <c r="P7" s="14"/>
      <c r="Q7" s="14"/>
      <c r="R7" s="14"/>
      <c r="S7" s="14"/>
      <c r="T7" s="14"/>
      <c r="U7" s="14"/>
    </row>
    <row r="8" spans="1:21" ht="15" customHeight="1">
      <c r="A8" s="18" t="s">
        <v>13</v>
      </c>
      <c r="B8" s="19">
        <v>0</v>
      </c>
      <c r="C8" s="1" t="s">
        <v>14</v>
      </c>
      <c r="D8" s="1"/>
      <c r="L8" s="5"/>
      <c r="M8" s="3"/>
      <c r="N8" s="3"/>
      <c r="O8" s="3"/>
      <c r="P8" s="14"/>
      <c r="Q8" s="14"/>
      <c r="R8" s="14"/>
      <c r="S8" s="14"/>
      <c r="T8" s="14"/>
      <c r="U8" s="14"/>
    </row>
    <row r="9" spans="1:21" ht="12">
      <c r="A9" s="18" t="s">
        <v>15</v>
      </c>
      <c r="B9" s="19">
        <v>0</v>
      </c>
      <c r="C9" s="1"/>
      <c r="D9" s="1"/>
      <c r="L9" s="5"/>
      <c r="M9" s="3"/>
      <c r="N9" s="3"/>
      <c r="O9" s="3"/>
      <c r="P9" s="14"/>
      <c r="Q9" s="14"/>
      <c r="R9" s="14"/>
      <c r="S9" s="14"/>
      <c r="T9" s="14"/>
      <c r="U9" s="14"/>
    </row>
    <row r="10" spans="1:21" ht="12">
      <c r="A10" s="18" t="s">
        <v>16</v>
      </c>
      <c r="B10" s="19">
        <v>0</v>
      </c>
      <c r="C10" s="1"/>
      <c r="D10" s="1"/>
      <c r="L10" s="5"/>
      <c r="M10" s="3"/>
      <c r="N10" s="3"/>
      <c r="O10" s="3"/>
      <c r="P10" s="14"/>
      <c r="Q10" s="14"/>
      <c r="R10" s="14"/>
      <c r="S10" s="14"/>
      <c r="T10" s="14"/>
      <c r="U10" s="14"/>
    </row>
    <row r="11" spans="1:21" ht="12.75" thickBot="1">
      <c r="A11" s="25" t="s">
        <v>19</v>
      </c>
      <c r="B11" s="24"/>
      <c r="C11" s="1" t="s">
        <v>20</v>
      </c>
      <c r="D11" s="1"/>
      <c r="L11" s="5"/>
      <c r="M11" s="3"/>
      <c r="N11" s="3"/>
      <c r="O11" s="3"/>
      <c r="P11" s="14"/>
      <c r="Q11" s="14"/>
      <c r="R11" s="14"/>
      <c r="S11" s="14"/>
      <c r="T11" s="14"/>
      <c r="U11" s="14"/>
    </row>
    <row r="12" spans="1:4" ht="12">
      <c r="A12" s="8"/>
      <c r="B12" s="1"/>
      <c r="C12" s="1"/>
      <c r="D12" s="1"/>
    </row>
    <row r="13" spans="1:4" ht="12">
      <c r="A13" s="13" t="s">
        <v>36</v>
      </c>
      <c r="B13" s="1"/>
      <c r="C13" s="1"/>
      <c r="D13" s="1"/>
    </row>
    <row r="14" spans="1:4" ht="12.75" thickBot="1">
      <c r="A14" s="13"/>
      <c r="B14" s="1"/>
      <c r="C14" s="1"/>
      <c r="D14" s="1"/>
    </row>
    <row r="15" spans="1:4" ht="12.75" thickBot="1">
      <c r="A15" s="48" t="s">
        <v>17</v>
      </c>
      <c r="B15" s="49">
        <f>IF(B7=0,B4*B5,B7)</f>
        <v>0</v>
      </c>
      <c r="C15" s="1"/>
      <c r="D15" s="1"/>
    </row>
    <row r="16" spans="1:4" ht="12">
      <c r="A16" s="13"/>
      <c r="B16" s="1"/>
      <c r="C16" s="1"/>
      <c r="D16" s="1"/>
    </row>
    <row r="17" spans="2:4" ht="12.75" thickBot="1">
      <c r="B17" s="1"/>
      <c r="C17" s="1" t="s">
        <v>27</v>
      </c>
      <c r="D17" s="1" t="s">
        <v>6</v>
      </c>
    </row>
    <row r="18" spans="1:4" ht="12">
      <c r="A18" s="16" t="s">
        <v>28</v>
      </c>
      <c r="B18" s="50">
        <f>B15*(B10/100)*0.51</f>
        <v>0</v>
      </c>
      <c r="C18" s="51">
        <v>1.5</v>
      </c>
      <c r="D18" s="17">
        <f>B18*C18</f>
        <v>0</v>
      </c>
    </row>
    <row r="19" spans="1:4" ht="12">
      <c r="A19" s="18" t="s">
        <v>29</v>
      </c>
      <c r="B19" s="34">
        <f>(B9/100)*B15*0.05</f>
        <v>0</v>
      </c>
      <c r="C19" s="11">
        <v>20</v>
      </c>
      <c r="D19" s="19">
        <f>B19*C19</f>
        <v>0</v>
      </c>
    </row>
    <row r="20" spans="1:4" ht="12">
      <c r="A20" s="21" t="s">
        <v>2</v>
      </c>
      <c r="B20" s="35">
        <f>(B15*3/12)/27</f>
        <v>0</v>
      </c>
      <c r="C20" s="11">
        <v>30</v>
      </c>
      <c r="D20" s="19">
        <f>B20*C20</f>
        <v>0</v>
      </c>
    </row>
    <row r="21" spans="1:4" ht="12">
      <c r="A21" s="18" t="s">
        <v>18</v>
      </c>
      <c r="B21" s="34">
        <f>B15/1000</f>
        <v>0</v>
      </c>
      <c r="C21" s="11">
        <v>100</v>
      </c>
      <c r="D21" s="19">
        <f>B21*C21</f>
        <v>0</v>
      </c>
    </row>
    <row r="22" spans="1:4" ht="12">
      <c r="A22" s="22" t="s">
        <v>19</v>
      </c>
      <c r="B22" s="34">
        <f>B11</f>
        <v>0</v>
      </c>
      <c r="C22" s="11" t="s">
        <v>21</v>
      </c>
      <c r="D22" s="26">
        <f>B22</f>
        <v>0</v>
      </c>
    </row>
    <row r="23" spans="1:4" ht="12.75" thickBot="1">
      <c r="A23" s="23" t="s">
        <v>22</v>
      </c>
      <c r="B23" s="52">
        <f>B8*(B15*18/12)/27</f>
        <v>0</v>
      </c>
      <c r="C23" s="53">
        <v>20</v>
      </c>
      <c r="D23" s="24"/>
    </row>
    <row r="24" spans="1:4" ht="12">
      <c r="A24" s="6"/>
      <c r="B24" s="1"/>
      <c r="C24" s="1"/>
      <c r="D24" s="1"/>
    </row>
    <row r="25" spans="1:4" ht="12">
      <c r="A25" s="15" t="s">
        <v>7</v>
      </c>
      <c r="B25" s="1"/>
      <c r="C25" s="1"/>
      <c r="D25" s="1"/>
    </row>
    <row r="26" spans="1:4" ht="12.75" thickBot="1">
      <c r="A26" s="3"/>
      <c r="B26" s="3"/>
      <c r="C26" s="3"/>
      <c r="D26" s="3"/>
    </row>
    <row r="27" spans="1:4" ht="12">
      <c r="A27" s="41"/>
      <c r="B27" s="41"/>
      <c r="C27" s="41"/>
      <c r="D27" s="41"/>
    </row>
    <row r="28" spans="1:4" ht="12">
      <c r="A28" s="42"/>
      <c r="B28" s="44"/>
      <c r="C28" s="44"/>
      <c r="D28" s="44"/>
    </row>
    <row r="29" spans="1:4" ht="12">
      <c r="A29" s="42"/>
      <c r="B29" s="44"/>
      <c r="C29" s="44"/>
      <c r="D29" s="44"/>
    </row>
    <row r="30" spans="1:4" ht="12.75" thickBot="1">
      <c r="A30" s="43"/>
      <c r="B30" s="45"/>
      <c r="C30" s="45"/>
      <c r="D30" s="45"/>
    </row>
    <row r="31" ht="12.75" thickBot="1">
      <c r="A31" s="7"/>
    </row>
    <row r="32" spans="1:4" ht="12.75" thickBot="1">
      <c r="A32" s="7"/>
      <c r="C32" s="47" t="s">
        <v>33</v>
      </c>
      <c r="D32" s="46">
        <f>SUM(D18:D30)</f>
        <v>0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Rice Creek Watershed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Perez</dc:creator>
  <cp:keywords/>
  <dc:description/>
  <cp:lastModifiedBy>Dawn Dubats</cp:lastModifiedBy>
  <cp:lastPrinted>2007-07-21T02:40:55Z</cp:lastPrinted>
  <dcterms:created xsi:type="dcterms:W3CDTF">2007-07-20T23:53:42Z</dcterms:created>
  <dcterms:modified xsi:type="dcterms:W3CDTF">2007-09-05T19:50:11Z</dcterms:modified>
  <cp:category/>
  <cp:version/>
  <cp:contentType/>
  <cp:contentStatus/>
</cp:coreProperties>
</file>